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6675" windowHeight="7485"/>
  </bookViews>
  <sheets>
    <sheet name="Drying Lookup Table" sheetId="2" r:id="rId1"/>
  </sheets>
  <calcPr calcId="145621"/>
</workbook>
</file>

<file path=xl/calcChain.xml><?xml version="1.0" encoding="utf-8"?>
<calcChain xmlns="http://schemas.openxmlformats.org/spreadsheetml/2006/main">
  <c r="B17" i="2" l="1"/>
  <c r="N25" i="2" s="1"/>
  <c r="I12" i="2"/>
  <c r="C9" i="2"/>
  <c r="F12" i="2" s="1"/>
  <c r="C8" i="2"/>
  <c r="A24" i="2"/>
  <c r="B25" i="2"/>
  <c r="A26" i="2"/>
  <c r="G25" i="2" l="1"/>
  <c r="M25" i="2"/>
  <c r="K25" i="2"/>
  <c r="C25" i="2"/>
  <c r="H25" i="2"/>
  <c r="E25" i="2"/>
  <c r="I25" i="2"/>
  <c r="C24" i="2"/>
  <c r="I26" i="2"/>
  <c r="F25" i="2"/>
  <c r="J25" i="2"/>
  <c r="L25" i="2"/>
  <c r="D25" i="2"/>
  <c r="F24" i="2"/>
  <c r="M24" i="2"/>
  <c r="A23" i="2"/>
  <c r="N23" i="2" s="1"/>
  <c r="J24" i="2"/>
  <c r="E24" i="2"/>
  <c r="N24" i="2"/>
  <c r="K24" i="2"/>
  <c r="B24" i="2"/>
  <c r="I24" i="2"/>
  <c r="G24" i="2"/>
  <c r="L26" i="2"/>
  <c r="H24" i="2"/>
  <c r="D24" i="2"/>
  <c r="M26" i="2"/>
  <c r="B26" i="2"/>
  <c r="L24" i="2"/>
  <c r="N26" i="2"/>
  <c r="F26" i="2"/>
  <c r="A27" i="2"/>
  <c r="K27" i="2" s="1"/>
  <c r="J26" i="2"/>
  <c r="C26" i="2"/>
  <c r="G26" i="2"/>
  <c r="K26" i="2"/>
  <c r="D26" i="2"/>
  <c r="H26" i="2"/>
  <c r="E26" i="2"/>
  <c r="K23" i="2" l="1"/>
  <c r="D23" i="2"/>
  <c r="A22" i="2"/>
  <c r="L22" i="2" s="1"/>
  <c r="H23" i="2"/>
  <c r="G23" i="2"/>
  <c r="A28" i="2"/>
  <c r="L28" i="2" s="1"/>
  <c r="C23" i="2"/>
  <c r="M23" i="2"/>
  <c r="I23" i="2"/>
  <c r="B23" i="2"/>
  <c r="L23" i="2"/>
  <c r="J23" i="2"/>
  <c r="F23" i="2"/>
  <c r="E23" i="2"/>
  <c r="L27" i="2"/>
  <c r="N27" i="2"/>
  <c r="M27" i="2"/>
  <c r="J22" i="2"/>
  <c r="M22" i="2"/>
  <c r="H27" i="2"/>
  <c r="B27" i="2"/>
  <c r="E27" i="2"/>
  <c r="I27" i="2"/>
  <c r="D27" i="2"/>
  <c r="C27" i="2"/>
  <c r="J27" i="2"/>
  <c r="F27" i="2"/>
  <c r="G27" i="2"/>
  <c r="A29" i="2" l="1"/>
  <c r="L29" i="2" s="1"/>
  <c r="N22" i="2"/>
  <c r="F22" i="2"/>
  <c r="F28" i="2"/>
  <c r="G28" i="2"/>
  <c r="E28" i="2"/>
  <c r="J28" i="2"/>
  <c r="K28" i="2"/>
  <c r="D28" i="2"/>
  <c r="H28" i="2"/>
  <c r="I28" i="2"/>
  <c r="C28" i="2"/>
  <c r="M28" i="2"/>
  <c r="I22" i="2"/>
  <c r="G22" i="2"/>
  <c r="H22" i="2"/>
  <c r="E22" i="2"/>
  <c r="C22" i="2"/>
  <c r="D22" i="2"/>
  <c r="B22" i="2"/>
  <c r="K22" i="2"/>
  <c r="B28" i="2"/>
  <c r="N28" i="2"/>
  <c r="M29" i="2"/>
  <c r="N29" i="2"/>
  <c r="F29" i="2"/>
  <c r="C29" i="2"/>
  <c r="G29" i="2"/>
  <c r="A30" i="2"/>
  <c r="I29" i="2" l="1"/>
  <c r="K29" i="2"/>
  <c r="H29" i="2"/>
  <c r="J29" i="2"/>
  <c r="B29" i="2"/>
  <c r="E29" i="2"/>
  <c r="D29" i="2"/>
  <c r="B30" i="2"/>
  <c r="N30" i="2"/>
  <c r="M30" i="2"/>
  <c r="L30" i="2"/>
  <c r="I30" i="2"/>
  <c r="E30" i="2"/>
  <c r="K30" i="2"/>
  <c r="F30" i="2"/>
  <c r="J30" i="2"/>
  <c r="D30" i="2"/>
  <c r="H30" i="2"/>
  <c r="C30" i="2"/>
  <c r="G30" i="2"/>
  <c r="A31" i="2"/>
  <c r="B31" i="2" l="1"/>
  <c r="L31" i="2"/>
  <c r="N31" i="2"/>
  <c r="M31" i="2"/>
  <c r="H31" i="2"/>
  <c r="D31" i="2"/>
  <c r="G31" i="2"/>
  <c r="K31" i="2"/>
  <c r="F31" i="2"/>
  <c r="J31" i="2"/>
  <c r="E31" i="2"/>
  <c r="C31" i="2"/>
  <c r="I31" i="2"/>
  <c r="A32" i="2"/>
  <c r="B32" i="2" l="1"/>
  <c r="L32" i="2"/>
  <c r="N32" i="2"/>
  <c r="M32" i="2"/>
  <c r="K32" i="2"/>
  <c r="G32" i="2"/>
  <c r="C32" i="2"/>
  <c r="I32" i="2"/>
  <c r="D32" i="2"/>
  <c r="H32" i="2"/>
  <c r="F32" i="2"/>
  <c r="J32" i="2"/>
  <c r="E32" i="2"/>
  <c r="A33" i="2"/>
  <c r="B33" i="2" l="1"/>
  <c r="M33" i="2"/>
  <c r="N33" i="2"/>
  <c r="L33" i="2"/>
  <c r="J33" i="2"/>
  <c r="F33" i="2"/>
  <c r="K33" i="2"/>
  <c r="E33" i="2"/>
  <c r="I33" i="2"/>
  <c r="D33" i="2"/>
  <c r="H33" i="2"/>
  <c r="C33" i="2"/>
  <c r="G33" i="2"/>
  <c r="A34" i="2"/>
  <c r="B34" i="2" l="1"/>
  <c r="N34" i="2"/>
  <c r="M34" i="2"/>
  <c r="L34" i="2"/>
  <c r="I34" i="2"/>
  <c r="E34" i="2"/>
  <c r="G34" i="2"/>
  <c r="K34" i="2"/>
  <c r="F34" i="2"/>
  <c r="J34" i="2"/>
  <c r="D34" i="2"/>
  <c r="H34" i="2"/>
  <c r="C34" i="2"/>
  <c r="A35" i="2"/>
  <c r="B35" i="2" l="1"/>
  <c r="L35" i="2"/>
  <c r="N35" i="2"/>
  <c r="M35" i="2"/>
  <c r="H35" i="2"/>
  <c r="D35" i="2"/>
  <c r="I35" i="2"/>
  <c r="C35" i="2"/>
  <c r="G35" i="2"/>
  <c r="K35" i="2"/>
  <c r="F35" i="2"/>
  <c r="J35" i="2"/>
  <c r="E35" i="2"/>
</calcChain>
</file>

<file path=xl/sharedStrings.xml><?xml version="1.0" encoding="utf-8"?>
<sst xmlns="http://schemas.openxmlformats.org/spreadsheetml/2006/main" count="29" uniqueCount="28">
  <si>
    <t>Hop Harvest Moisture Calculator</t>
  </si>
  <si>
    <t>Sample weighs</t>
  </si>
  <si>
    <t>grams at</t>
  </si>
  <si>
    <t>% moisture (by weight)</t>
  </si>
  <si>
    <t>For a sample of</t>
  </si>
  <si>
    <t>% Moisture</t>
  </si>
  <si>
    <t>{Fill in the grey boxes with information you have, the results are provided in the red boxes}</t>
  </si>
  <si>
    <t>% dry matter (by weight)</t>
  </si>
  <si>
    <t>Harvest moisture (%)</t>
  </si>
  <si>
    <t>Harvest   dry matter (%)</t>
  </si>
  <si>
    <t>Target harvest timing</t>
  </si>
  <si>
    <t>gram sample of harvested hops (remember to subtract the weight of the container or "tare" the scale before adding hops)</t>
  </si>
  <si>
    <t>grams when at 0% moisture  (remember to "tare" the container)</t>
  </si>
  <si>
    <t>If using a microwave or oven, stir the sample every minute to prevent scorching!</t>
  </si>
  <si>
    <t xml:space="preserve">Dry out sample with microwave, dehydrator, or oven. Weigh frequently, the sample is at 0% moisture when it no longer loses weight.  </t>
  </si>
  <si>
    <t>Your hops are over-dried!</t>
  </si>
  <si>
    <t>Harvest moisture is</t>
  </si>
  <si>
    <t>Harvest dry matter is</t>
  </si>
  <si>
    <t>Ensure your hops are dried to an appropriate moisture (target 8%); put a known weight in a sample bag and place it in the oast with the rest of the harvest.</t>
  </si>
  <si>
    <t>To help you calculate drying weight, please see the Drying Lookup Table below.</t>
  </si>
  <si>
    <t>Drying Lookup Table</t>
  </si>
  <si>
    <t>grams (remember to account for the container weight using tare or subtracting it each time):</t>
  </si>
  <si>
    <t>Insert the weight of the hops in your sample bag into the gray box below.</t>
  </si>
  <si>
    <t>Target moisture</t>
  </si>
  <si>
    <t xml:space="preserve">gram sample of (undried) harvested hops at </t>
  </si>
  <si>
    <t>will weigh</t>
  </si>
  <si>
    <r>
      <rPr>
        <sz val="10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moisture</t>
    </r>
  </si>
  <si>
    <t>Weight of your sample in grams (not including bag weight)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</si>
</sst>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/>
    </xf>
    <xf numFmtId="164" fontId="0" fillId="4" borderId="5" xfId="0" applyNumberForma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4" borderId="4" xfId="0" applyNumberFormat="1" applyFill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 applyProtection="1">
      <alignment horizontal="center"/>
    </xf>
    <xf numFmtId="0" fontId="0" fillId="0" borderId="0" xfId="0" applyBorder="1"/>
    <xf numFmtId="164" fontId="0" fillId="4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4" borderId="13" xfId="0" applyNumberFormat="1" applyFill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164" fontId="0" fillId="4" borderId="15" xfId="0" applyNumberFormat="1" applyFill="1" applyBorder="1" applyAlignment="1" applyProtection="1">
      <alignment horizontal="center"/>
    </xf>
    <xf numFmtId="164" fontId="0" fillId="4" borderId="16" xfId="0" applyNumberFormat="1" applyFill="1" applyBorder="1" applyAlignment="1" applyProtection="1">
      <alignment horizontal="center"/>
    </xf>
    <xf numFmtId="164" fontId="0" fillId="0" borderId="16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164" fontId="0" fillId="0" borderId="18" xfId="0" applyNumberFormat="1" applyFill="1" applyBorder="1" applyAlignment="1" applyProtection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right"/>
    </xf>
    <xf numFmtId="0" fontId="0" fillId="0" borderId="25" xfId="0" applyBorder="1"/>
    <xf numFmtId="0" fontId="0" fillId="0" borderId="0" xfId="0" applyFont="1"/>
    <xf numFmtId="0" fontId="0" fillId="5" borderId="1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1" fillId="0" borderId="22" xfId="0" applyFont="1" applyBorder="1"/>
    <xf numFmtId="0" fontId="0" fillId="0" borderId="22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0" fontId="0" fillId="2" borderId="1" xfId="0" applyFont="1" applyFill="1" applyBorder="1" applyAlignment="1" applyProtection="1">
      <alignment horizontal="center"/>
      <protection locked="0"/>
    </xf>
    <xf numFmtId="164" fontId="0" fillId="7" borderId="1" xfId="0" applyNumberFormat="1" applyFill="1" applyBorder="1" applyAlignment="1">
      <alignment horizontal="center"/>
    </xf>
    <xf numFmtId="164" fontId="0" fillId="7" borderId="4" xfId="0" applyNumberFormat="1" applyFill="1" applyBorder="1" applyAlignment="1" applyProtection="1">
      <alignment horizontal="center"/>
    </xf>
    <xf numFmtId="164" fontId="0" fillId="7" borderId="5" xfId="0" applyNumberFormat="1" applyFill="1" applyBorder="1" applyAlignment="1" applyProtection="1">
      <alignment horizontal="center"/>
    </xf>
    <xf numFmtId="164" fontId="0" fillId="7" borderId="16" xfId="0" applyNumberFormat="1" applyFill="1" applyBorder="1" applyAlignment="1" applyProtection="1">
      <alignment horizontal="center"/>
    </xf>
    <xf numFmtId="0" fontId="0" fillId="7" borderId="0" xfId="0" applyFill="1"/>
    <xf numFmtId="0" fontId="0" fillId="2" borderId="2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0" borderId="19" xfId="0" applyFont="1" applyBorder="1"/>
    <xf numFmtId="0" fontId="3" fillId="0" borderId="0" xfId="0" applyFont="1"/>
    <xf numFmtId="0" fontId="0" fillId="5" borderId="0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Fill="1"/>
    <xf numFmtId="164" fontId="0" fillId="3" borderId="0" xfId="0" applyNumberFormat="1" applyFill="1" applyBorder="1" applyAlignment="1" applyProtection="1">
      <alignment horizontal="left"/>
    </xf>
    <xf numFmtId="164" fontId="0" fillId="3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A5" sqref="A5"/>
    </sheetView>
  </sheetViews>
  <sheetFormatPr defaultColWidth="0" defaultRowHeight="15" zeroHeight="1" x14ac:dyDescent="0.25"/>
  <cols>
    <col min="1" max="2" width="14" customWidth="1"/>
    <col min="3" max="3" width="10.7109375" customWidth="1"/>
    <col min="4" max="6" width="9.140625" customWidth="1"/>
    <col min="7" max="7" width="10.5703125" style="52" customWidth="1"/>
    <col min="8" max="8" width="9.85546875" customWidth="1"/>
    <col min="9" max="14" width="9.140625" customWidth="1"/>
    <col min="15" max="15" width="9.140625" hidden="1" customWidth="1"/>
    <col min="16" max="16384" width="9.140625" hidden="1"/>
  </cols>
  <sheetData>
    <row r="1" spans="1:14" ht="24" thickTop="1" x14ac:dyDescent="0.35">
      <c r="A1" s="57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x14ac:dyDescent="0.25">
      <c r="A2" s="34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35"/>
    </row>
    <row r="3" spans="1:14" x14ac:dyDescent="0.25">
      <c r="A3" s="3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35"/>
    </row>
    <row r="4" spans="1:14" x14ac:dyDescent="0.25">
      <c r="A4" s="53">
        <v>110</v>
      </c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35"/>
    </row>
    <row r="5" spans="1:14" x14ac:dyDescent="0.25">
      <c r="A5" s="34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5"/>
    </row>
    <row r="6" spans="1:14" x14ac:dyDescent="0.25">
      <c r="A6" s="43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5"/>
    </row>
    <row r="7" spans="1:14" x14ac:dyDescent="0.25">
      <c r="A7" s="34" t="s">
        <v>1</v>
      </c>
      <c r="B7" s="54">
        <v>23</v>
      </c>
      <c r="C7" s="15" t="s">
        <v>12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35"/>
    </row>
    <row r="8" spans="1:14" x14ac:dyDescent="0.25">
      <c r="A8" s="34"/>
      <c r="B8" s="44" t="s">
        <v>16</v>
      </c>
      <c r="C8" s="4">
        <f>B7/A4*100</f>
        <v>20.909090909090907</v>
      </c>
      <c r="D8" s="15" t="s">
        <v>7</v>
      </c>
      <c r="E8" s="15"/>
      <c r="F8" s="15"/>
      <c r="G8" s="15"/>
      <c r="H8" s="15"/>
      <c r="I8" s="15"/>
      <c r="J8" s="15"/>
      <c r="K8" s="15"/>
      <c r="L8" s="15"/>
      <c r="M8" s="15"/>
      <c r="N8" s="35"/>
    </row>
    <row r="9" spans="1:14" x14ac:dyDescent="0.25">
      <c r="A9" s="34"/>
      <c r="B9" s="44" t="s">
        <v>17</v>
      </c>
      <c r="C9" s="4">
        <f>100-(B7/A4*100)</f>
        <v>79.090909090909093</v>
      </c>
      <c r="D9" s="15" t="s">
        <v>3</v>
      </c>
      <c r="E9" s="15"/>
      <c r="F9" s="15"/>
      <c r="G9" s="15"/>
      <c r="H9" s="15"/>
      <c r="I9" s="15"/>
      <c r="J9" s="15"/>
      <c r="K9" s="15"/>
      <c r="L9" s="15"/>
      <c r="M9" s="15"/>
      <c r="N9" s="35"/>
    </row>
    <row r="10" spans="1:14" x14ac:dyDescent="0.25">
      <c r="A10" s="34"/>
      <c r="B10" s="45"/>
      <c r="C10" s="2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35"/>
    </row>
    <row r="11" spans="1:14" x14ac:dyDescent="0.25">
      <c r="A11" s="34" t="s">
        <v>18</v>
      </c>
      <c r="B11" s="15"/>
      <c r="C11" s="15"/>
      <c r="D11" s="15"/>
      <c r="E11" s="36"/>
      <c r="F11" s="3"/>
      <c r="G11" s="15"/>
      <c r="H11" s="15"/>
      <c r="I11" s="15"/>
      <c r="J11" s="15"/>
      <c r="K11" s="15"/>
      <c r="L11" s="15"/>
      <c r="M11" s="15"/>
      <c r="N11" s="35"/>
    </row>
    <row r="12" spans="1:14" x14ac:dyDescent="0.25">
      <c r="A12" s="55">
        <v>90</v>
      </c>
      <c r="B12" s="15" t="s">
        <v>24</v>
      </c>
      <c r="C12" s="15"/>
      <c r="D12" s="15"/>
      <c r="E12" s="15"/>
      <c r="F12" s="70">
        <f>C9</f>
        <v>79.090909090909093</v>
      </c>
      <c r="G12" s="69" t="s">
        <v>26</v>
      </c>
      <c r="H12" s="68" t="s">
        <v>25</v>
      </c>
      <c r="I12" s="26">
        <f>B7/(1-K12/100)*(A12/A4)</f>
        <v>20.454545454545457</v>
      </c>
      <c r="J12" s="15" t="s">
        <v>2</v>
      </c>
      <c r="K12" s="56">
        <v>8</v>
      </c>
      <c r="L12" s="15" t="s">
        <v>3</v>
      </c>
      <c r="M12" s="15"/>
      <c r="N12" s="35"/>
    </row>
    <row r="13" spans="1:14" ht="15.75" thickBot="1" x14ac:dyDescent="0.3">
      <c r="A13" s="46" t="s">
        <v>19</v>
      </c>
      <c r="B13" s="31"/>
      <c r="C13" s="31"/>
      <c r="D13" s="31"/>
      <c r="E13" s="31"/>
      <c r="F13" s="31"/>
      <c r="G13" s="30"/>
      <c r="H13" s="29"/>
      <c r="I13" s="28"/>
      <c r="J13" s="31"/>
      <c r="K13" s="31"/>
      <c r="L13" s="31"/>
      <c r="M13" s="31"/>
      <c r="N13" s="37"/>
    </row>
    <row r="14" spans="1:14" ht="15.75" thickTop="1" x14ac:dyDescent="0.25">
      <c r="G14"/>
    </row>
    <row r="15" spans="1:14" s="38" customFormat="1" ht="23.25" x14ac:dyDescent="0.35">
      <c r="A15" s="58" t="s">
        <v>20</v>
      </c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s="38" customFormat="1" x14ac:dyDescent="0.25">
      <c r="A16" s="38" t="s">
        <v>22</v>
      </c>
    </row>
    <row r="17" spans="1:14" x14ac:dyDescent="0.25">
      <c r="A17" s="38" t="s">
        <v>4</v>
      </c>
      <c r="B17" s="47">
        <f>A12</f>
        <v>90</v>
      </c>
      <c r="C17" s="38" t="s">
        <v>21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5.75" thickBot="1" x14ac:dyDescent="0.3">
      <c r="G18"/>
    </row>
    <row r="19" spans="1:14" x14ac:dyDescent="0.25">
      <c r="C19" s="62" t="s">
        <v>5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x14ac:dyDescent="0.25">
      <c r="C20" s="16">
        <v>6</v>
      </c>
      <c r="D20" s="5">
        <v>6.5</v>
      </c>
      <c r="E20" s="5">
        <v>7</v>
      </c>
      <c r="F20" s="5">
        <v>7.5</v>
      </c>
      <c r="G20" s="48">
        <v>8</v>
      </c>
      <c r="H20" s="48">
        <v>8.5</v>
      </c>
      <c r="I20" s="1">
        <v>9</v>
      </c>
      <c r="J20" s="1">
        <v>9.5</v>
      </c>
      <c r="K20" s="1">
        <v>10</v>
      </c>
      <c r="L20" s="6">
        <v>10.5</v>
      </c>
      <c r="M20" s="6">
        <v>11</v>
      </c>
      <c r="N20" s="17">
        <v>11.5</v>
      </c>
    </row>
    <row r="21" spans="1:14" ht="30" x14ac:dyDescent="0.25">
      <c r="A21" s="2" t="s">
        <v>8</v>
      </c>
      <c r="B21" s="13" t="s">
        <v>9</v>
      </c>
      <c r="C21" s="65" t="s">
        <v>27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x14ac:dyDescent="0.25">
      <c r="A22" s="7">
        <f t="shared" ref="A22:A23" si="0">A23+1</f>
        <v>83</v>
      </c>
      <c r="B22" s="14">
        <f t="shared" ref="B22:B24" si="1">100-A22</f>
        <v>17</v>
      </c>
      <c r="C22" s="18">
        <f t="shared" ref="C22:N35" si="2">((100-$A22)/100*$B$17)/$B$17/((100-C$20)/100)*$B$17</f>
        <v>16.276595744680851</v>
      </c>
      <c r="D22" s="11">
        <f t="shared" si="2"/>
        <v>16.363636363636363</v>
      </c>
      <c r="E22" s="11">
        <f t="shared" si="2"/>
        <v>16.451612903225808</v>
      </c>
      <c r="F22" s="11">
        <f t="shared" si="2"/>
        <v>16.54054054054054</v>
      </c>
      <c r="G22" s="49">
        <f t="shared" si="2"/>
        <v>16.630434782608695</v>
      </c>
      <c r="H22" s="49">
        <f t="shared" si="2"/>
        <v>16.721311475409838</v>
      </c>
      <c r="I22" s="12">
        <f t="shared" si="2"/>
        <v>16.813186813186814</v>
      </c>
      <c r="J22" s="12">
        <f t="shared" si="2"/>
        <v>16.906077348066301</v>
      </c>
      <c r="K22" s="12">
        <f t="shared" si="2"/>
        <v>17</v>
      </c>
      <c r="L22" s="12">
        <f t="shared" si="2"/>
        <v>17.094972067039109</v>
      </c>
      <c r="M22" s="12">
        <f t="shared" si="2"/>
        <v>17.19101123595506</v>
      </c>
      <c r="N22" s="19">
        <f t="shared" si="2"/>
        <v>17.288135593220339</v>
      </c>
    </row>
    <row r="23" spans="1:14" x14ac:dyDescent="0.25">
      <c r="A23" s="7">
        <f t="shared" si="0"/>
        <v>82</v>
      </c>
      <c r="B23" s="14">
        <f t="shared" si="1"/>
        <v>18</v>
      </c>
      <c r="C23" s="20">
        <f t="shared" si="2"/>
        <v>17.23404255319149</v>
      </c>
      <c r="D23" s="9">
        <f t="shared" si="2"/>
        <v>17.326203208556148</v>
      </c>
      <c r="E23" s="9">
        <f t="shared" si="2"/>
        <v>17.419354838709676</v>
      </c>
      <c r="F23" s="9">
        <f t="shared" si="2"/>
        <v>17.513513513513512</v>
      </c>
      <c r="G23" s="50">
        <f t="shared" si="2"/>
        <v>17.60869565217391</v>
      </c>
      <c r="H23" s="50">
        <f t="shared" si="2"/>
        <v>17.704918032786885</v>
      </c>
      <c r="I23" s="10">
        <f t="shared" si="2"/>
        <v>17.802197802197803</v>
      </c>
      <c r="J23" s="10">
        <f t="shared" si="2"/>
        <v>17.900552486187845</v>
      </c>
      <c r="K23" s="10">
        <f t="shared" si="2"/>
        <v>18</v>
      </c>
      <c r="L23" s="10">
        <f t="shared" si="2"/>
        <v>18.100558659217874</v>
      </c>
      <c r="M23" s="10">
        <f t="shared" si="2"/>
        <v>18.202247191011235</v>
      </c>
      <c r="N23" s="21">
        <f t="shared" si="2"/>
        <v>18.305084745762709</v>
      </c>
    </row>
    <row r="24" spans="1:14" x14ac:dyDescent="0.25">
      <c r="A24" s="7">
        <f>A25+1</f>
        <v>81</v>
      </c>
      <c r="B24" s="14">
        <f t="shared" si="1"/>
        <v>19</v>
      </c>
      <c r="C24" s="20">
        <f t="shared" si="2"/>
        <v>18.191489361702128</v>
      </c>
      <c r="D24" s="9">
        <f t="shared" si="2"/>
        <v>18.288770053475933</v>
      </c>
      <c r="E24" s="9">
        <f t="shared" si="2"/>
        <v>18.387096774193548</v>
      </c>
      <c r="F24" s="9">
        <f t="shared" si="2"/>
        <v>18.486486486486484</v>
      </c>
      <c r="G24" s="50">
        <f t="shared" si="2"/>
        <v>18.586956521739129</v>
      </c>
      <c r="H24" s="50">
        <f t="shared" si="2"/>
        <v>18.688524590163933</v>
      </c>
      <c r="I24" s="10">
        <f t="shared" si="2"/>
        <v>18.791208791208792</v>
      </c>
      <c r="J24" s="10">
        <f t="shared" si="2"/>
        <v>18.895027624309392</v>
      </c>
      <c r="K24" s="10">
        <f t="shared" si="2"/>
        <v>19</v>
      </c>
      <c r="L24" s="10">
        <f t="shared" si="2"/>
        <v>19.106145251396647</v>
      </c>
      <c r="M24" s="10">
        <f t="shared" si="2"/>
        <v>19.213483146067414</v>
      </c>
      <c r="N24" s="21">
        <f t="shared" si="2"/>
        <v>19.322033898305083</v>
      </c>
    </row>
    <row r="25" spans="1:14" x14ac:dyDescent="0.25">
      <c r="A25" s="41">
        <v>80</v>
      </c>
      <c r="B25" s="42">
        <f>100-A25</f>
        <v>20</v>
      </c>
      <c r="C25" s="20">
        <f t="shared" si="2"/>
        <v>19.148936170212767</v>
      </c>
      <c r="D25" s="9">
        <f t="shared" si="2"/>
        <v>19.251336898395721</v>
      </c>
      <c r="E25" s="9">
        <f t="shared" si="2"/>
        <v>19.35483870967742</v>
      </c>
      <c r="F25" s="9">
        <f t="shared" si="2"/>
        <v>19.45945945945946</v>
      </c>
      <c r="G25" s="50">
        <f t="shared" si="2"/>
        <v>19.565217391304348</v>
      </c>
      <c r="H25" s="50">
        <f t="shared" si="2"/>
        <v>19.672131147540984</v>
      </c>
      <c r="I25" s="10">
        <f t="shared" si="2"/>
        <v>19.780219780219781</v>
      </c>
      <c r="J25" s="10">
        <f t="shared" si="2"/>
        <v>19.88950276243094</v>
      </c>
      <c r="K25" s="10">
        <f t="shared" si="2"/>
        <v>20</v>
      </c>
      <c r="L25" s="10">
        <f t="shared" si="2"/>
        <v>20.11173184357542</v>
      </c>
      <c r="M25" s="10">
        <f t="shared" si="2"/>
        <v>20.224719101123597</v>
      </c>
      <c r="N25" s="21">
        <f t="shared" si="2"/>
        <v>20.338983050847457</v>
      </c>
    </row>
    <row r="26" spans="1:14" x14ac:dyDescent="0.25">
      <c r="A26" s="39">
        <f>A25-1</f>
        <v>79</v>
      </c>
      <c r="B26" s="40">
        <f t="shared" ref="B26:B35" si="3">100-A26</f>
        <v>21</v>
      </c>
      <c r="C26" s="20">
        <f t="shared" si="2"/>
        <v>20.106382978723406</v>
      </c>
      <c r="D26" s="9">
        <f t="shared" si="2"/>
        <v>20.213903743315505</v>
      </c>
      <c r="E26" s="9">
        <f t="shared" si="2"/>
        <v>20.322580645161288</v>
      </c>
      <c r="F26" s="9">
        <f t="shared" si="2"/>
        <v>20.432432432432432</v>
      </c>
      <c r="G26" s="50">
        <f t="shared" si="2"/>
        <v>20.543478260869563</v>
      </c>
      <c r="H26" s="50">
        <f t="shared" si="2"/>
        <v>20.655737704918032</v>
      </c>
      <c r="I26" s="10">
        <f t="shared" si="2"/>
        <v>20.769230769230766</v>
      </c>
      <c r="J26" s="10">
        <f t="shared" si="2"/>
        <v>20.883977900552484</v>
      </c>
      <c r="K26" s="10">
        <f t="shared" si="2"/>
        <v>20.999999999999996</v>
      </c>
      <c r="L26" s="10">
        <f t="shared" si="2"/>
        <v>21.117318435754189</v>
      </c>
      <c r="M26" s="10">
        <f t="shared" si="2"/>
        <v>21.235955056179776</v>
      </c>
      <c r="N26" s="21">
        <f t="shared" si="2"/>
        <v>21.355932203389827</v>
      </c>
    </row>
    <row r="27" spans="1:14" x14ac:dyDescent="0.25">
      <c r="A27" s="39">
        <f t="shared" ref="A27:A35" si="4">A26-1</f>
        <v>78</v>
      </c>
      <c r="B27" s="40">
        <f t="shared" si="3"/>
        <v>22</v>
      </c>
      <c r="C27" s="20">
        <f t="shared" si="2"/>
        <v>21.063829787234042</v>
      </c>
      <c r="D27" s="9">
        <f t="shared" si="2"/>
        <v>21.176470588235293</v>
      </c>
      <c r="E27" s="9">
        <f t="shared" si="2"/>
        <v>21.29032258064516</v>
      </c>
      <c r="F27" s="9">
        <f t="shared" si="2"/>
        <v>21.405405405405403</v>
      </c>
      <c r="G27" s="50">
        <f t="shared" si="2"/>
        <v>21.521739130434781</v>
      </c>
      <c r="H27" s="50">
        <f t="shared" si="2"/>
        <v>21.639344262295079</v>
      </c>
      <c r="I27" s="10">
        <f t="shared" si="2"/>
        <v>21.758241758241759</v>
      </c>
      <c r="J27" s="10">
        <f t="shared" si="2"/>
        <v>21.878453038674031</v>
      </c>
      <c r="K27" s="10">
        <f t="shared" si="2"/>
        <v>22</v>
      </c>
      <c r="L27" s="10">
        <f t="shared" si="2"/>
        <v>22.122905027932958</v>
      </c>
      <c r="M27" s="10">
        <f t="shared" si="2"/>
        <v>22.247191011235955</v>
      </c>
      <c r="N27" s="21">
        <f t="shared" si="2"/>
        <v>22.372881355932201</v>
      </c>
    </row>
    <row r="28" spans="1:14" x14ac:dyDescent="0.25">
      <c r="A28" s="39">
        <f t="shared" si="4"/>
        <v>77</v>
      </c>
      <c r="B28" s="40">
        <f t="shared" si="3"/>
        <v>23</v>
      </c>
      <c r="C28" s="20">
        <f t="shared" si="2"/>
        <v>22.021276595744681</v>
      </c>
      <c r="D28" s="9">
        <f t="shared" si="2"/>
        <v>22.139037433155075</v>
      </c>
      <c r="E28" s="9">
        <f t="shared" si="2"/>
        <v>22.258064516129028</v>
      </c>
      <c r="F28" s="9">
        <f t="shared" si="2"/>
        <v>22.378378378378375</v>
      </c>
      <c r="G28" s="50">
        <f t="shared" si="2"/>
        <v>22.499999999999996</v>
      </c>
      <c r="H28" s="50">
        <f t="shared" si="2"/>
        <v>22.622950819672127</v>
      </c>
      <c r="I28" s="10">
        <f t="shared" si="2"/>
        <v>22.747252747252745</v>
      </c>
      <c r="J28" s="10">
        <f t="shared" si="2"/>
        <v>22.872928176795575</v>
      </c>
      <c r="K28" s="10">
        <f t="shared" si="2"/>
        <v>23</v>
      </c>
      <c r="L28" s="10">
        <f t="shared" si="2"/>
        <v>23.128491620111728</v>
      </c>
      <c r="M28" s="10">
        <f t="shared" si="2"/>
        <v>23.258426966292131</v>
      </c>
      <c r="N28" s="21">
        <f t="shared" si="2"/>
        <v>23.389830508474574</v>
      </c>
    </row>
    <row r="29" spans="1:14" x14ac:dyDescent="0.25">
      <c r="A29" s="41">
        <f t="shared" si="4"/>
        <v>76</v>
      </c>
      <c r="B29" s="42">
        <f t="shared" si="3"/>
        <v>24</v>
      </c>
      <c r="C29" s="20">
        <f t="shared" si="2"/>
        <v>22.978723404255316</v>
      </c>
      <c r="D29" s="9">
        <f t="shared" si="2"/>
        <v>23.101604278074863</v>
      </c>
      <c r="E29" s="9">
        <f t="shared" si="2"/>
        <v>23.225806451612897</v>
      </c>
      <c r="F29" s="9">
        <f t="shared" si="2"/>
        <v>23.351351351351347</v>
      </c>
      <c r="G29" s="50">
        <f t="shared" si="2"/>
        <v>23.478260869565212</v>
      </c>
      <c r="H29" s="50">
        <f t="shared" si="2"/>
        <v>23.606557377049178</v>
      </c>
      <c r="I29" s="10">
        <f t="shared" si="2"/>
        <v>23.73626373626373</v>
      </c>
      <c r="J29" s="10">
        <f t="shared" si="2"/>
        <v>23.867403314917119</v>
      </c>
      <c r="K29" s="10">
        <f t="shared" si="2"/>
        <v>23.999999999999993</v>
      </c>
      <c r="L29" s="10">
        <f t="shared" si="2"/>
        <v>24.134078212290497</v>
      </c>
      <c r="M29" s="10">
        <f t="shared" si="2"/>
        <v>24.26966292134831</v>
      </c>
      <c r="N29" s="21">
        <f t="shared" si="2"/>
        <v>24.406779661016945</v>
      </c>
    </row>
    <row r="30" spans="1:14" x14ac:dyDescent="0.25">
      <c r="A30" s="41">
        <f t="shared" si="4"/>
        <v>75</v>
      </c>
      <c r="B30" s="42">
        <f t="shared" si="3"/>
        <v>25</v>
      </c>
      <c r="C30" s="20">
        <f t="shared" si="2"/>
        <v>23.936170212765958</v>
      </c>
      <c r="D30" s="9">
        <f t="shared" si="2"/>
        <v>24.064171122994647</v>
      </c>
      <c r="E30" s="9">
        <f t="shared" si="2"/>
        <v>24.193548387096772</v>
      </c>
      <c r="F30" s="9">
        <f t="shared" si="2"/>
        <v>24.324324324324319</v>
      </c>
      <c r="G30" s="50">
        <f t="shared" si="2"/>
        <v>24.456521739130434</v>
      </c>
      <c r="H30" s="50">
        <f t="shared" si="2"/>
        <v>24.590163934426226</v>
      </c>
      <c r="I30" s="10">
        <f t="shared" si="2"/>
        <v>24.725274725274723</v>
      </c>
      <c r="J30" s="10">
        <f t="shared" si="2"/>
        <v>24.861878453038674</v>
      </c>
      <c r="K30" s="10">
        <f t="shared" si="2"/>
        <v>25</v>
      </c>
      <c r="L30" s="10">
        <f t="shared" si="2"/>
        <v>25.139664804469273</v>
      </c>
      <c r="M30" s="10">
        <f t="shared" si="2"/>
        <v>25.280898876404496</v>
      </c>
      <c r="N30" s="21">
        <f t="shared" si="2"/>
        <v>25.423728813559322</v>
      </c>
    </row>
    <row r="31" spans="1:14" x14ac:dyDescent="0.25">
      <c r="A31" s="8">
        <f t="shared" si="4"/>
        <v>74</v>
      </c>
      <c r="B31" s="14">
        <f t="shared" si="3"/>
        <v>26</v>
      </c>
      <c r="C31" s="20">
        <f t="shared" si="2"/>
        <v>24.893617021276597</v>
      </c>
      <c r="D31" s="9">
        <f t="shared" si="2"/>
        <v>25.026737967914439</v>
      </c>
      <c r="E31" s="9">
        <f t="shared" si="2"/>
        <v>25.161290322580644</v>
      </c>
      <c r="F31" s="9">
        <f t="shared" si="2"/>
        <v>25.297297297297298</v>
      </c>
      <c r="G31" s="50">
        <f t="shared" si="2"/>
        <v>25.434782608695649</v>
      </c>
      <c r="H31" s="50">
        <f t="shared" si="2"/>
        <v>25.573770491803277</v>
      </c>
      <c r="I31" s="10">
        <f t="shared" si="2"/>
        <v>25.714285714285712</v>
      </c>
      <c r="J31" s="10">
        <f t="shared" si="2"/>
        <v>25.856353591160222</v>
      </c>
      <c r="K31" s="10">
        <f t="shared" si="2"/>
        <v>26.000000000000004</v>
      </c>
      <c r="L31" s="10">
        <f t="shared" si="2"/>
        <v>26.145251396648046</v>
      </c>
      <c r="M31" s="10">
        <f t="shared" si="2"/>
        <v>26.292134831460672</v>
      </c>
      <c r="N31" s="21">
        <f t="shared" si="2"/>
        <v>26.440677966101696</v>
      </c>
    </row>
    <row r="32" spans="1:14" x14ac:dyDescent="0.25">
      <c r="A32" s="8">
        <f t="shared" si="4"/>
        <v>73</v>
      </c>
      <c r="B32" s="14">
        <f t="shared" si="3"/>
        <v>27</v>
      </c>
      <c r="C32" s="20">
        <f t="shared" si="2"/>
        <v>25.851063829787236</v>
      </c>
      <c r="D32" s="9">
        <f t="shared" si="2"/>
        <v>25.989304812834224</v>
      </c>
      <c r="E32" s="9">
        <f t="shared" si="2"/>
        <v>26.12903225806452</v>
      </c>
      <c r="F32" s="9">
        <f t="shared" si="2"/>
        <v>26.27027027027027</v>
      </c>
      <c r="G32" s="50">
        <f t="shared" si="2"/>
        <v>26.413043478260871</v>
      </c>
      <c r="H32" s="50">
        <f t="shared" si="2"/>
        <v>26.557377049180328</v>
      </c>
      <c r="I32" s="10">
        <f t="shared" si="2"/>
        <v>26.703296703296704</v>
      </c>
      <c r="J32" s="10">
        <f t="shared" si="2"/>
        <v>26.850828729281769</v>
      </c>
      <c r="K32" s="10">
        <f t="shared" si="2"/>
        <v>27</v>
      </c>
      <c r="L32" s="10">
        <f t="shared" si="2"/>
        <v>27.150837988826815</v>
      </c>
      <c r="M32" s="10">
        <f t="shared" si="2"/>
        <v>27.303370786516854</v>
      </c>
      <c r="N32" s="21">
        <f t="shared" si="2"/>
        <v>27.457627118644069</v>
      </c>
    </row>
    <row r="33" spans="1:14" x14ac:dyDescent="0.25">
      <c r="A33" s="8">
        <f t="shared" si="4"/>
        <v>72</v>
      </c>
      <c r="B33" s="14">
        <f t="shared" si="3"/>
        <v>28</v>
      </c>
      <c r="C33" s="20">
        <f t="shared" si="2"/>
        <v>26.808510638297875</v>
      </c>
      <c r="D33" s="9">
        <f t="shared" si="2"/>
        <v>26.951871657754012</v>
      </c>
      <c r="E33" s="9">
        <f t="shared" si="2"/>
        <v>27.096774193548388</v>
      </c>
      <c r="F33" s="9">
        <f t="shared" si="2"/>
        <v>27.243243243243246</v>
      </c>
      <c r="G33" s="50">
        <f t="shared" si="2"/>
        <v>27.39130434782609</v>
      </c>
      <c r="H33" s="50">
        <f t="shared" si="2"/>
        <v>27.540983606557379</v>
      </c>
      <c r="I33" s="10">
        <f t="shared" si="2"/>
        <v>27.692307692307693</v>
      </c>
      <c r="J33" s="10">
        <f t="shared" si="2"/>
        <v>27.84530386740332</v>
      </c>
      <c r="K33" s="10">
        <f t="shared" si="2"/>
        <v>28</v>
      </c>
      <c r="L33" s="10">
        <f t="shared" si="2"/>
        <v>28.156424581005588</v>
      </c>
      <c r="M33" s="10">
        <f t="shared" si="2"/>
        <v>28.314606741573037</v>
      </c>
      <c r="N33" s="21">
        <f t="shared" si="2"/>
        <v>28.474576271186443</v>
      </c>
    </row>
    <row r="34" spans="1:14" x14ac:dyDescent="0.25">
      <c r="A34" s="8">
        <f t="shared" si="4"/>
        <v>71</v>
      </c>
      <c r="B34" s="14">
        <f t="shared" si="3"/>
        <v>29</v>
      </c>
      <c r="C34" s="20">
        <f t="shared" si="2"/>
        <v>27.76595744680851</v>
      </c>
      <c r="D34" s="9">
        <f t="shared" si="2"/>
        <v>27.914438502673793</v>
      </c>
      <c r="E34" s="9">
        <f t="shared" si="2"/>
        <v>28.064516129032253</v>
      </c>
      <c r="F34" s="9">
        <f t="shared" si="2"/>
        <v>28.216216216216214</v>
      </c>
      <c r="G34" s="50">
        <f t="shared" si="2"/>
        <v>28.369565217391301</v>
      </c>
      <c r="H34" s="50">
        <f t="shared" si="2"/>
        <v>28.524590163934423</v>
      </c>
      <c r="I34" s="10">
        <f t="shared" si="2"/>
        <v>28.681318681318679</v>
      </c>
      <c r="J34" s="10">
        <f t="shared" si="2"/>
        <v>28.839779005524857</v>
      </c>
      <c r="K34" s="10">
        <f t="shared" si="2"/>
        <v>28.999999999999996</v>
      </c>
      <c r="L34" s="10">
        <f t="shared" si="2"/>
        <v>29.162011173184357</v>
      </c>
      <c r="M34" s="10">
        <f t="shared" si="2"/>
        <v>29.325842696629209</v>
      </c>
      <c r="N34" s="21">
        <f t="shared" si="2"/>
        <v>29.491525423728813</v>
      </c>
    </row>
    <row r="35" spans="1:14" ht="15.75" thickBot="1" x14ac:dyDescent="0.3">
      <c r="A35" s="8">
        <f t="shared" si="4"/>
        <v>70</v>
      </c>
      <c r="B35" s="14">
        <f t="shared" si="3"/>
        <v>30</v>
      </c>
      <c r="C35" s="22">
        <f t="shared" si="2"/>
        <v>28.723404255319149</v>
      </c>
      <c r="D35" s="23">
        <f t="shared" si="2"/>
        <v>28.877005347593578</v>
      </c>
      <c r="E35" s="23">
        <f t="shared" si="2"/>
        <v>29.032258064516128</v>
      </c>
      <c r="F35" s="23">
        <f t="shared" si="2"/>
        <v>29.189189189189186</v>
      </c>
      <c r="G35" s="51">
        <f t="shared" si="2"/>
        <v>29.347826086956516</v>
      </c>
      <c r="H35" s="51">
        <f t="shared" si="2"/>
        <v>29.508196721311474</v>
      </c>
      <c r="I35" s="24">
        <f t="shared" si="2"/>
        <v>29.670329670329672</v>
      </c>
      <c r="J35" s="24">
        <f t="shared" si="2"/>
        <v>29.834254143646408</v>
      </c>
      <c r="K35" s="24">
        <f t="shared" si="2"/>
        <v>30</v>
      </c>
      <c r="L35" s="24">
        <f t="shared" si="2"/>
        <v>30.167597765363126</v>
      </c>
      <c r="M35" s="24">
        <f t="shared" si="2"/>
        <v>30.337078651685392</v>
      </c>
      <c r="N35" s="25">
        <f t="shared" si="2"/>
        <v>30.508474576271183</v>
      </c>
    </row>
    <row r="36" spans="1:14" x14ac:dyDescent="0.25">
      <c r="A36" s="59" t="s">
        <v>10</v>
      </c>
      <c r="B36" s="59"/>
      <c r="C36" s="61" t="s">
        <v>15</v>
      </c>
      <c r="D36" s="61"/>
      <c r="E36" s="61"/>
      <c r="F36" s="61"/>
      <c r="G36" s="60" t="s">
        <v>23</v>
      </c>
      <c r="H36" s="60"/>
    </row>
  </sheetData>
  <sheetProtection sheet="1" objects="1" scenarios="1"/>
  <mergeCells count="5">
    <mergeCell ref="A36:B36"/>
    <mergeCell ref="G36:H36"/>
    <mergeCell ref="C36:F36"/>
    <mergeCell ref="C19:N19"/>
    <mergeCell ref="C21:N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Drying Lookup Table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Callahan</dc:creator>
  <cp:lastModifiedBy>Rosalie Madden</cp:lastModifiedBy>
  <dcterms:created xsi:type="dcterms:W3CDTF">2012-08-27T00:44:18Z</dcterms:created>
  <dcterms:modified xsi:type="dcterms:W3CDTF">2012-11-26T13:56:47Z</dcterms:modified>
</cp:coreProperties>
</file>